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henkelgroup-my.sharepoint.com/personal/charlie_beresford_henkel_com/Documents/Design Calcs/TECSOURCE/"/>
    </mc:Choice>
  </mc:AlternateContent>
  <xr:revisionPtr revIDLastSave="0" documentId="8_{3C2F2076-FAF3-46D3-A501-A631D86994C2}" xr6:coauthVersionLast="47" xr6:coauthVersionMax="47" xr10:uidLastSave="{00000000-0000-0000-0000-000000000000}"/>
  <bookViews>
    <workbookView xWindow="-43710" yWindow="2550" windowWidth="17085" windowHeight="10125" xr2:uid="{00000000-000D-0000-FFFF-FFFF00000000}"/>
  </bookViews>
  <sheets>
    <sheet name="Digital Input" sheetId="1" r:id="rId1"/>
  </sheets>
  <definedNames>
    <definedName name="_xlnm.Print_Area" localSheetId="0">'Digital Input'!$A$1:$J$47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1" l="1"/>
  <c r="J31" i="1"/>
  <c r="E31" i="1"/>
  <c r="E30" i="1"/>
  <c r="E29" i="1"/>
  <c r="E28" i="1"/>
  <c r="E18" i="1"/>
  <c r="E21" i="1"/>
  <c r="E23" i="1" s="1"/>
  <c r="J21" i="1"/>
  <c r="J24" i="1" s="1"/>
  <c r="F28" i="1"/>
  <c r="J22" i="1" l="1"/>
  <c r="J23" i="1"/>
  <c r="A17" i="1"/>
  <c r="J37" i="1" l="1"/>
  <c r="J36" i="1"/>
  <c r="J35" i="1"/>
  <c r="F29" i="1" l="1"/>
  <c r="J29" i="1" s="1"/>
  <c r="J28" i="1"/>
  <c r="F20" i="1" l="1"/>
  <c r="J19" i="1" s="1"/>
  <c r="F18" i="1"/>
  <c r="J18" i="1" s="1"/>
  <c r="F19" i="1"/>
  <c r="J20" i="1" l="1"/>
  <c r="E22" i="1"/>
</calcChain>
</file>

<file path=xl/sharedStrings.xml><?xml version="1.0" encoding="utf-8"?>
<sst xmlns="http://schemas.openxmlformats.org/spreadsheetml/2006/main" count="93" uniqueCount="88">
  <si>
    <t>Contact Number</t>
  </si>
  <si>
    <t>Contact E-mail</t>
  </si>
  <si>
    <t>Pipe Material</t>
  </si>
  <si>
    <t>Component Shape</t>
  </si>
  <si>
    <t>Operating Pressure</t>
  </si>
  <si>
    <t>Installation Pressure</t>
  </si>
  <si>
    <t>Operating Temperature</t>
  </si>
  <si>
    <t>Repair Type</t>
  </si>
  <si>
    <t>Nom. Wall Thickness</t>
  </si>
  <si>
    <t>Maximum Repair Length</t>
  </si>
  <si>
    <t>Requested Repair Length</t>
  </si>
  <si>
    <t>Include Top Coat</t>
  </si>
  <si>
    <t>Pipe Grade (SMYS)</t>
  </si>
  <si>
    <t>Include Training</t>
  </si>
  <si>
    <t>Design Temperature (max)</t>
  </si>
  <si>
    <t>Design Temperature (min)</t>
  </si>
  <si>
    <t>Contact Name</t>
  </si>
  <si>
    <t>Pipe Information</t>
  </si>
  <si>
    <t>Piping Standard</t>
  </si>
  <si>
    <t>Defect Location</t>
  </si>
  <si>
    <t>Near the Intrados</t>
  </si>
  <si>
    <t>Near the Centerline</t>
  </si>
  <si>
    <t>Near the Extrados</t>
  </si>
  <si>
    <t>Short</t>
  </si>
  <si>
    <t>Long</t>
  </si>
  <si>
    <t>Extra Long</t>
  </si>
  <si>
    <t>Larger Pipe</t>
  </si>
  <si>
    <t>Smaller Pipe</t>
  </si>
  <si>
    <t>In the Reducer</t>
  </si>
  <si>
    <t>Next to the Flange</t>
  </si>
  <si>
    <t>On the Flange Wall</t>
  </si>
  <si>
    <t>At the Flange Joint</t>
  </si>
  <si>
    <t>On the Base Pipe</t>
  </si>
  <si>
    <t>On the Branch Pipe</t>
  </si>
  <si>
    <t>At / Near the Intersection</t>
  </si>
  <si>
    <t>Consider External Loads</t>
  </si>
  <si>
    <t>Internal Wall Loss Rate</t>
  </si>
  <si>
    <t>Leak Stop Method</t>
  </si>
  <si>
    <t>Owner / Operator</t>
  </si>
  <si>
    <t>Priority Status</t>
  </si>
  <si>
    <t>Project Information</t>
  </si>
  <si>
    <t>Obstacles Present</t>
  </si>
  <si>
    <t>Stocked Material Available</t>
  </si>
  <si>
    <t>Preferred Units</t>
  </si>
  <si>
    <t>Installation (Skin) Temperature</t>
  </si>
  <si>
    <t>Intended Service Life (yrs)</t>
  </si>
  <si>
    <t>Design Life (yrs)</t>
  </si>
  <si>
    <t>Installer Company</t>
  </si>
  <si>
    <t>Project Reference Number</t>
  </si>
  <si>
    <t>Line Identification</t>
  </si>
  <si>
    <t>Repair Standard</t>
  </si>
  <si>
    <t>Compliance Requirement</t>
  </si>
  <si>
    <t>Type A Defect Information</t>
  </si>
  <si>
    <t>Type B Defect Information</t>
  </si>
  <si>
    <t>Wall Loss Cause</t>
  </si>
  <si>
    <t>Wall Loss Length</t>
  </si>
  <si>
    <t>Wall Loss Width</t>
  </si>
  <si>
    <t>Wall Loss Depth</t>
  </si>
  <si>
    <t>Stop Gap Width (if used)</t>
  </si>
  <si>
    <t>Other Defect
Considerations</t>
  </si>
  <si>
    <t>Area of Surface Prep</t>
  </si>
  <si>
    <t>Planned Surface Prep</t>
  </si>
  <si>
    <t>Surface Prep Comments</t>
  </si>
  <si>
    <t>Installation and Repair Considerations</t>
  </si>
  <si>
    <t>Geometry</t>
  </si>
  <si>
    <t>Multiple Components Listing (If Needed)</t>
  </si>
  <si>
    <t>Size / Length</t>
  </si>
  <si>
    <t>Quantity</t>
  </si>
  <si>
    <t>Component ID</t>
  </si>
  <si>
    <t>Material Sizes Available</t>
  </si>
  <si>
    <t>Product &amp; Chem. Concentration</t>
  </si>
  <si>
    <t>Engineering Assessment Form</t>
  </si>
  <si>
    <t>Repair Environment</t>
  </si>
  <si>
    <t>Above Ground</t>
  </si>
  <si>
    <t>Buried</t>
  </si>
  <si>
    <t>Soil-to-Air Interface</t>
  </si>
  <si>
    <t>Underwater</t>
  </si>
  <si>
    <t>Splashzone</t>
  </si>
  <si>
    <t>Chemically Aggressive</t>
  </si>
  <si>
    <t>Heavily Obstructed</t>
  </si>
  <si>
    <t>Hard to access</t>
  </si>
  <si>
    <t>External Impact</t>
  </si>
  <si>
    <t>Provided information will be used to design a repair.
Inaccurate information may invalidate proposed design.</t>
  </si>
  <si>
    <t>Total Affected Defect Length</t>
  </si>
  <si>
    <t>Total Surface Area or Length</t>
  </si>
  <si>
    <t>Contact Company</t>
  </si>
  <si>
    <t>Max Piping Pressure Limit</t>
  </si>
  <si>
    <t>Notes:
Any additional information or forms should be provided as well.
- This includes dig sheets, pictures, or inspection reports.
All completed EAFs should be submitted to eng@henkel.com and your sales representative.
For a printable version for filling in by hand on-site, see other tab.
In the case of missing data, CSNRI Engineering will assume a conservative value if possible and note this assumption in the
proposed Engineering design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</si>
</sst>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General\ &quot;years&quot;"/>
    <numFmt numFmtId="166" formatCode="#,##0.0##"/>
  </numFmts>
  <fonts count="10" x14ac:knownFonts="1">
    <font>
      <sz val="11"/>
      <color theme="1"/>
      <name val="Calibri"/>
      <family val="2"/>
      <scheme val="minor"/>
    </font>
    <font>
      <u/>
      <sz val="11"/>
      <color theme="10"/>
      <name val="Calibri"/>
      <family val="2"/>
      <scheme val="minor"/>
    </font>
    <font>
      <sz val="9"/>
      <color theme="1"/>
      <name val="Calibri"/>
      <family val="2"/>
      <scheme val="minor"/>
    </font>
    <font>
      <sz val="9"/>
      <color theme="1"/>
      <name val="Calibri"/>
      <family val="2"/>
    </font>
    <font>
      <sz val="8"/>
      <name val="Calibri"/>
      <family val="2"/>
      <scheme val="minor"/>
    </font>
    <font>
      <sz val="36"/>
      <color theme="1"/>
      <name val="Comic Sans MS"/>
      <family val="4"/>
    </font>
    <font>
      <sz val="9"/>
      <name val="Calibri"/>
      <family val="2"/>
      <scheme val="minor"/>
    </font>
    <font>
      <sz val="11"/>
      <color theme="0"/>
      <name val="Calibri"/>
      <family val="2"/>
      <scheme val="minor"/>
    </font>
    <font>
      <b/>
      <sz val="20"/>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gradientFill degree="90">
        <stop position="0">
          <color theme="0"/>
        </stop>
        <stop position="0.5">
          <color rgb="FFFFFFCC"/>
        </stop>
        <stop position="1">
          <color theme="0"/>
        </stop>
      </gradientFill>
    </fill>
    <fill>
      <patternFill patternType="solid">
        <fgColor rgb="FFFFFF00"/>
        <bgColor indexed="64"/>
      </patternFill>
    </fill>
    <fill>
      <patternFill patternType="solid">
        <fgColor theme="5"/>
      </patternFill>
    </fill>
    <fill>
      <patternFill patternType="solid">
        <fgColor theme="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uble">
        <color indexed="64"/>
      </bottom>
      <diagonal/>
    </border>
    <border>
      <left/>
      <right/>
      <top style="dotted">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applyNumberFormat="0" applyFill="0" applyBorder="0" applyAlignment="0" applyProtection="0"/>
    <xf numFmtId="0" fontId="7" fillId="5" borderId="0" applyNumberFormat="0" applyBorder="0" applyAlignment="0" applyProtection="0"/>
  </cellStyleXfs>
  <cellXfs count="191">
    <xf numFmtId="0" fontId="0" fillId="0" borderId="0" xfId="0"/>
    <xf numFmtId="0" fontId="2" fillId="2" borderId="18" xfId="0" applyFont="1" applyFill="1" applyBorder="1" applyAlignment="1" applyProtection="1">
      <alignment vertical="center"/>
      <protection locked="0"/>
    </xf>
    <xf numFmtId="0" fontId="2" fillId="2" borderId="34" xfId="0" applyFont="1" applyFill="1" applyBorder="1" applyAlignment="1" applyProtection="1">
      <alignment vertical="center"/>
      <protection locked="0"/>
    </xf>
    <xf numFmtId="0" fontId="2" fillId="2" borderId="31" xfId="0" applyFont="1" applyFill="1" applyBorder="1" applyAlignment="1" applyProtection="1">
      <alignment vertical="center"/>
      <protection locked="0"/>
    </xf>
    <xf numFmtId="0" fontId="3" fillId="2" borderId="31" xfId="0" applyFont="1" applyFill="1" applyBorder="1" applyAlignment="1" applyProtection="1">
      <alignment vertical="center"/>
      <protection locked="0"/>
    </xf>
    <xf numFmtId="0" fontId="3" fillId="2" borderId="18" xfId="0" applyFont="1" applyFill="1" applyBorder="1" applyAlignment="1" applyProtection="1">
      <alignment vertical="center"/>
      <protection locked="0"/>
    </xf>
    <xf numFmtId="0" fontId="2" fillId="2" borderId="21" xfId="0" applyFont="1" applyFill="1" applyBorder="1" applyAlignment="1" applyProtection="1">
      <alignment vertical="center"/>
      <protection locked="0"/>
    </xf>
    <xf numFmtId="0" fontId="3" fillId="2" borderId="39"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0" fillId="0" borderId="0" xfId="0" applyProtection="1">
      <protection locked="0"/>
    </xf>
    <xf numFmtId="0" fontId="2" fillId="2" borderId="47" xfId="0" applyFont="1" applyFill="1" applyBorder="1" applyAlignment="1" applyProtection="1">
      <alignment horizontal="right" vertical="center" shrinkToFit="1"/>
      <protection locked="0"/>
    </xf>
    <xf numFmtId="0" fontId="2" fillId="2" borderId="47"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right" vertical="center" shrinkToFit="1"/>
      <protection locked="0"/>
    </xf>
    <xf numFmtId="0" fontId="2" fillId="2" borderId="44" xfId="0" applyFont="1" applyFill="1" applyBorder="1" applyAlignment="1" applyProtection="1">
      <alignment horizontal="right" vertical="center" shrinkToFit="1"/>
      <protection locked="0"/>
    </xf>
    <xf numFmtId="0" fontId="2" fillId="2" borderId="44" xfId="0" applyFon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right" vertical="center" shrinkToFit="1"/>
      <protection locked="0"/>
    </xf>
    <xf numFmtId="0" fontId="2" fillId="2" borderId="50" xfId="0" applyFont="1" applyFill="1" applyBorder="1" applyAlignment="1" applyProtection="1">
      <alignment horizontal="right" vertical="center" shrinkToFit="1"/>
      <protection locked="0"/>
    </xf>
    <xf numFmtId="0" fontId="2" fillId="2" borderId="43"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right"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2" fillId="2" borderId="23" xfId="0" applyFont="1" applyFill="1" applyBorder="1" applyAlignment="1">
      <alignment vertical="center" shrinkToFit="1"/>
    </xf>
    <xf numFmtId="0" fontId="2" fillId="2" borderId="40"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166" fontId="2" fillId="2" borderId="16" xfId="0" applyNumberFormat="1" applyFont="1" applyFill="1" applyBorder="1" applyAlignment="1" applyProtection="1">
      <alignment horizontal="right" vertical="center"/>
      <protection locked="0"/>
    </xf>
    <xf numFmtId="166" fontId="2" fillId="2" borderId="30" xfId="0" applyNumberFormat="1" applyFont="1" applyFill="1" applyBorder="1" applyAlignment="1" applyProtection="1">
      <alignment horizontal="right" vertical="center"/>
      <protection locked="0"/>
    </xf>
    <xf numFmtId="166" fontId="2" fillId="2" borderId="37" xfId="0" applyNumberFormat="1" applyFont="1" applyFill="1" applyBorder="1" applyAlignment="1" applyProtection="1">
      <alignment horizontal="right" vertical="center"/>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2" borderId="5" xfId="0" applyFont="1" applyFill="1" applyBorder="1" applyAlignment="1">
      <alignment horizontal="right" vertical="center" wrapText="1" shrinkToFit="1"/>
    </xf>
    <xf numFmtId="0" fontId="2" fillId="2" borderId="6" xfId="0" applyFont="1" applyFill="1" applyBorder="1" applyAlignment="1">
      <alignment horizontal="right" vertical="center" wrapText="1" shrinkToFit="1"/>
    </xf>
    <xf numFmtId="0" fontId="2" fillId="2" borderId="7" xfId="0" applyFont="1" applyFill="1" applyBorder="1" applyAlignment="1">
      <alignment horizontal="right" vertical="center" wrapText="1" shrinkToFit="1"/>
    </xf>
    <xf numFmtId="0" fontId="2" fillId="2" borderId="9" xfId="0" applyFont="1" applyFill="1" applyBorder="1" applyAlignment="1">
      <alignment horizontal="right" vertical="center" wrapText="1" shrinkToFit="1"/>
    </xf>
    <xf numFmtId="0" fontId="7" fillId="6" borderId="1" xfId="2"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6"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8" xfId="0" applyFont="1" applyFill="1" applyBorder="1" applyAlignment="1">
      <alignment horizontal="right" vertical="center" shrinkToFit="1"/>
    </xf>
    <xf numFmtId="0" fontId="2" fillId="2" borderId="54"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2" fillId="2" borderId="2" xfId="0" applyFont="1" applyFill="1" applyBorder="1" applyAlignment="1">
      <alignment horizontal="right" vertical="center" shrinkToFit="1"/>
    </xf>
    <xf numFmtId="0" fontId="2" fillId="2" borderId="4" xfId="0" applyFont="1" applyFill="1" applyBorder="1" applyAlignment="1">
      <alignment horizontal="right" vertical="center" shrinkToFit="1"/>
    </xf>
    <xf numFmtId="166" fontId="2" fillId="2" borderId="13" xfId="0" applyNumberFormat="1" applyFont="1" applyFill="1" applyBorder="1" applyAlignment="1" applyProtection="1">
      <alignment horizontal="center" vertical="center"/>
      <protection locked="0"/>
    </xf>
    <xf numFmtId="166" fontId="2" fillId="2" borderId="14" xfId="0" applyNumberFormat="1" applyFont="1" applyFill="1" applyBorder="1" applyAlignment="1" applyProtection="1">
      <alignment horizontal="center" vertical="center"/>
      <protection locked="0"/>
    </xf>
    <xf numFmtId="0" fontId="2" fillId="2" borderId="7" xfId="0" applyFont="1" applyFill="1" applyBorder="1" applyAlignment="1">
      <alignment horizontal="right" vertical="center" shrinkToFit="1"/>
    </xf>
    <xf numFmtId="0" fontId="2" fillId="2" borderId="9" xfId="0" applyFont="1" applyFill="1" applyBorder="1" applyAlignment="1">
      <alignment horizontal="right" vertical="center" shrinkToFit="1"/>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23"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5" xfId="0" applyFont="1" applyFill="1" applyBorder="1" applyAlignment="1">
      <alignment horizontal="right" vertical="center" shrinkToFit="1"/>
    </xf>
    <xf numFmtId="0" fontId="2" fillId="2" borderId="6" xfId="0" applyFont="1" applyFill="1" applyBorder="1" applyAlignment="1">
      <alignment horizontal="right" vertical="center" shrinkToFit="1"/>
    </xf>
    <xf numFmtId="166" fontId="2" fillId="2" borderId="16" xfId="0" applyNumberFormat="1" applyFont="1" applyFill="1" applyBorder="1" applyAlignment="1" applyProtection="1">
      <alignment vertical="center"/>
      <protection locked="0"/>
    </xf>
    <xf numFmtId="166" fontId="2" fillId="2" borderId="17" xfId="0" applyNumberFormat="1" applyFont="1" applyFill="1" applyBorder="1" applyAlignment="1" applyProtection="1">
      <alignment vertical="center"/>
      <protection locked="0"/>
    </xf>
    <xf numFmtId="0" fontId="2" fillId="2" borderId="7" xfId="0" applyFont="1" applyFill="1" applyBorder="1" applyAlignment="1">
      <alignment horizontal="right" vertical="center"/>
    </xf>
    <xf numFmtId="0" fontId="2" fillId="2" borderId="9" xfId="0" applyFont="1" applyFill="1" applyBorder="1" applyAlignment="1">
      <alignment horizontal="right"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2" fillId="3" borderId="41" xfId="0" applyFont="1" applyFill="1" applyBorder="1" applyAlignment="1" applyProtection="1">
      <alignment horizontal="left" vertical="center"/>
      <protection locked="0"/>
    </xf>
    <xf numFmtId="165" fontId="2" fillId="2" borderId="37" xfId="0" applyNumberFormat="1" applyFont="1" applyFill="1" applyBorder="1" applyAlignment="1" applyProtection="1">
      <alignment horizontal="center" vertical="center"/>
      <protection locked="0"/>
    </xf>
    <xf numFmtId="165" fontId="2" fillId="2" borderId="38" xfId="0" applyNumberFormat="1" applyFont="1" applyFill="1" applyBorder="1" applyAlignment="1" applyProtection="1">
      <alignment horizontal="center" vertical="center"/>
      <protection locked="0"/>
    </xf>
    <xf numFmtId="165" fontId="2" fillId="2" borderId="39" xfId="0" applyNumberFormat="1" applyFont="1" applyFill="1" applyBorder="1" applyAlignment="1" applyProtection="1">
      <alignment horizontal="center" vertical="center"/>
      <protection locked="0"/>
    </xf>
    <xf numFmtId="165" fontId="2" fillId="2" borderId="13" xfId="0" applyNumberFormat="1" applyFont="1" applyFill="1" applyBorder="1" applyAlignment="1" applyProtection="1">
      <alignment horizontal="center" vertical="center"/>
      <protection locked="0"/>
    </xf>
    <xf numFmtId="165" fontId="2" fillId="2" borderId="14" xfId="0" applyNumberFormat="1" applyFont="1" applyFill="1" applyBorder="1" applyAlignment="1" applyProtection="1">
      <alignment horizontal="center" vertical="center"/>
      <protection locked="0"/>
    </xf>
    <xf numFmtId="165" fontId="2" fillId="2" borderId="15" xfId="0" applyNumberFormat="1" applyFont="1" applyFill="1" applyBorder="1" applyAlignment="1" applyProtection="1">
      <alignment horizontal="center" vertical="center"/>
      <protection locked="0"/>
    </xf>
    <xf numFmtId="0" fontId="2" fillId="2" borderId="22" xfId="0" applyFont="1" applyFill="1" applyBorder="1" applyAlignment="1">
      <alignment horizontal="right" vertical="center" shrinkToFit="1"/>
    </xf>
    <xf numFmtId="0" fontId="2" fillId="3" borderId="51" xfId="0" applyFont="1" applyFill="1" applyBorder="1" applyAlignment="1" applyProtection="1">
      <alignment horizontal="left" vertical="center"/>
      <protection locked="0"/>
    </xf>
    <xf numFmtId="0" fontId="6" fillId="0" borderId="26" xfId="0" applyFont="1" applyBorder="1" applyAlignment="1">
      <alignment horizontal="right" vertical="center"/>
    </xf>
    <xf numFmtId="0" fontId="2" fillId="0" borderId="26" xfId="0" applyFont="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166" fontId="2" fillId="2" borderId="16" xfId="0" applyNumberFormat="1" applyFont="1" applyFill="1" applyBorder="1" applyAlignment="1" applyProtection="1">
      <alignment horizontal="right" vertical="center"/>
      <protection locked="0"/>
    </xf>
    <xf numFmtId="166" fontId="2" fillId="2" borderId="17" xfId="0" applyNumberFormat="1" applyFont="1" applyFill="1" applyBorder="1" applyAlignment="1" applyProtection="1">
      <alignment horizontal="right" vertical="center"/>
      <protection locked="0"/>
    </xf>
    <xf numFmtId="166" fontId="2" fillId="2" borderId="19" xfId="0" applyNumberFormat="1" applyFont="1" applyFill="1" applyBorder="1" applyAlignment="1" applyProtection="1">
      <alignment horizontal="right" vertical="center"/>
      <protection locked="0"/>
    </xf>
    <xf numFmtId="166" fontId="2" fillId="2" borderId="20" xfId="0" applyNumberFormat="1" applyFont="1" applyFill="1" applyBorder="1" applyAlignment="1" applyProtection="1">
      <alignment horizontal="right" vertical="center"/>
      <protection locked="0"/>
    </xf>
    <xf numFmtId="166" fontId="2" fillId="2" borderId="52" xfId="0" applyNumberFormat="1" applyFont="1" applyFill="1" applyBorder="1" applyAlignment="1" applyProtection="1">
      <alignment horizontal="right" vertical="center"/>
      <protection locked="0"/>
    </xf>
    <xf numFmtId="166" fontId="2" fillId="2" borderId="53" xfId="0" applyNumberFormat="1" applyFont="1" applyFill="1" applyBorder="1" applyAlignment="1" applyProtection="1">
      <alignment horizontal="right" vertic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2" fillId="2" borderId="25" xfId="0" applyFont="1" applyFill="1" applyBorder="1" applyAlignment="1">
      <alignment horizontal="right" vertical="center" shrinkToFit="1"/>
    </xf>
    <xf numFmtId="0" fontId="2" fillId="2" borderId="30"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16"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0" fontId="2" fillId="2" borderId="19" xfId="0" applyFont="1" applyFill="1" applyBorder="1" applyAlignment="1" applyProtection="1">
      <alignment vertical="center"/>
      <protection locked="0"/>
    </xf>
    <xf numFmtId="0" fontId="2" fillId="2" borderId="20" xfId="0" applyFont="1" applyFill="1" applyBorder="1" applyAlignment="1" applyProtection="1">
      <alignment vertical="center"/>
      <protection locked="0"/>
    </xf>
    <xf numFmtId="0" fontId="2" fillId="2" borderId="27" xfId="0" applyFont="1" applyFill="1" applyBorder="1" applyAlignment="1">
      <alignment horizontal="right" vertical="center"/>
    </xf>
    <xf numFmtId="0" fontId="2" fillId="2" borderId="28" xfId="0" applyFont="1" applyFill="1" applyBorder="1" applyAlignment="1">
      <alignment horizontal="right" vertical="center"/>
    </xf>
    <xf numFmtId="166" fontId="2" fillId="2" borderId="33" xfId="0" applyNumberFormat="1" applyFont="1" applyFill="1" applyBorder="1" applyAlignment="1" applyProtection="1">
      <alignment vertical="center"/>
      <protection locked="0"/>
    </xf>
    <xf numFmtId="166" fontId="2" fillId="2" borderId="36" xfId="0" applyNumberFormat="1" applyFont="1" applyFill="1" applyBorder="1" applyAlignment="1" applyProtection="1">
      <alignment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15" xfId="0" applyFont="1" applyFill="1" applyBorder="1" applyAlignment="1" applyProtection="1">
      <alignment horizontal="left" vertical="center" shrinkToFit="1"/>
      <protection locked="0"/>
    </xf>
    <xf numFmtId="0" fontId="2" fillId="2" borderId="26" xfId="0" applyFont="1" applyFill="1" applyBorder="1" applyAlignment="1">
      <alignment horizontal="right" vertical="center" shrinkToFit="1"/>
    </xf>
    <xf numFmtId="0" fontId="2" fillId="4" borderId="26" xfId="0" applyFont="1" applyFill="1" applyBorder="1" applyAlignment="1" applyProtection="1">
      <alignment horizontal="center" vertical="center"/>
      <protection locked="0"/>
    </xf>
    <xf numFmtId="164" fontId="2" fillId="2" borderId="16" xfId="0" applyNumberFormat="1" applyFont="1" applyFill="1" applyBorder="1" applyAlignment="1" applyProtection="1">
      <alignment horizontal="left" vertical="center" shrinkToFit="1"/>
      <protection locked="0"/>
    </xf>
    <xf numFmtId="164" fontId="2" fillId="2" borderId="17" xfId="0" applyNumberFormat="1" applyFont="1" applyFill="1" applyBorder="1" applyAlignment="1" applyProtection="1">
      <alignment horizontal="left" vertical="center" shrinkToFit="1"/>
      <protection locked="0"/>
    </xf>
    <xf numFmtId="164" fontId="2" fillId="2" borderId="18" xfId="0" applyNumberFormat="1" applyFont="1" applyFill="1" applyBorder="1" applyAlignment="1" applyProtection="1">
      <alignment horizontal="left" vertical="center" shrinkToFit="1"/>
      <protection locked="0"/>
    </xf>
    <xf numFmtId="0" fontId="2" fillId="2" borderId="16" xfId="0" applyFont="1" applyFill="1" applyBorder="1" applyAlignment="1" applyProtection="1">
      <alignment horizontal="left" vertical="center" shrinkToFit="1"/>
      <protection locked="0"/>
    </xf>
    <xf numFmtId="0" fontId="2" fillId="2" borderId="17" xfId="0" applyFont="1" applyFill="1" applyBorder="1" applyAlignment="1" applyProtection="1">
      <alignment horizontal="left" vertical="center" shrinkToFit="1"/>
      <protection locked="0"/>
    </xf>
    <xf numFmtId="0" fontId="2" fillId="2" borderId="18" xfId="0" applyFont="1" applyFill="1" applyBorder="1" applyAlignment="1" applyProtection="1">
      <alignment horizontal="left" vertical="center" shrinkToFit="1"/>
      <protection locked="0"/>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protection locked="0"/>
    </xf>
    <xf numFmtId="0" fontId="2" fillId="2" borderId="25" xfId="0" applyFont="1" applyFill="1" applyBorder="1" applyAlignment="1">
      <alignment horizontal="right" vertical="center"/>
    </xf>
    <xf numFmtId="0" fontId="2" fillId="2" borderId="0" xfId="0" applyFont="1" applyFill="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1" fillId="2" borderId="19" xfId="1" applyFill="1" applyBorder="1" applyAlignment="1" applyProtection="1">
      <alignment horizontal="center" vertical="center" shrinkToFit="1"/>
      <protection locked="0"/>
    </xf>
    <xf numFmtId="0" fontId="1" fillId="2" borderId="20" xfId="1" applyFill="1" applyBorder="1" applyAlignment="1" applyProtection="1">
      <alignment horizontal="center" vertical="center" shrinkToFit="1"/>
      <protection locked="0"/>
    </xf>
    <xf numFmtId="0" fontId="1" fillId="2" borderId="21" xfId="1" applyFill="1" applyBorder="1" applyAlignment="1" applyProtection="1">
      <alignment horizontal="center" vertical="center" shrinkToFit="1"/>
      <protection locked="0"/>
    </xf>
    <xf numFmtId="0" fontId="2" fillId="2" borderId="13"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0"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7" fillId="6" borderId="10" xfId="2" applyFill="1" applyBorder="1" applyAlignment="1">
      <alignment horizontal="center" vertical="center"/>
    </xf>
    <xf numFmtId="0" fontId="7" fillId="6" borderId="11" xfId="2" applyFill="1" applyBorder="1" applyAlignment="1">
      <alignment horizontal="center" vertical="center"/>
    </xf>
    <xf numFmtId="0" fontId="7" fillId="6" borderId="12" xfId="2" applyFill="1" applyBorder="1" applyAlignment="1">
      <alignment horizontal="center" vertical="center"/>
    </xf>
    <xf numFmtId="0" fontId="2" fillId="2" borderId="27" xfId="0" applyFont="1" applyFill="1" applyBorder="1" applyAlignment="1">
      <alignment horizontal="right" vertical="center" shrinkToFit="1"/>
    </xf>
    <xf numFmtId="0" fontId="2" fillId="2" borderId="35" xfId="0" applyFont="1" applyFill="1" applyBorder="1" applyAlignment="1">
      <alignment horizontal="right" vertical="center" shrinkToFit="1"/>
    </xf>
    <xf numFmtId="166" fontId="2" fillId="2" borderId="27" xfId="0" applyNumberFormat="1" applyFont="1" applyFill="1" applyBorder="1" applyAlignment="1" applyProtection="1">
      <alignment horizontal="center" vertical="center"/>
      <protection locked="0"/>
    </xf>
    <xf numFmtId="166" fontId="2" fillId="2" borderId="35" xfId="0" applyNumberFormat="1" applyFont="1" applyFill="1" applyBorder="1" applyAlignment="1" applyProtection="1">
      <alignment horizontal="center" vertical="center"/>
      <protection locked="0"/>
    </xf>
    <xf numFmtId="0" fontId="2" fillId="2" borderId="28" xfId="0" applyFont="1" applyFill="1" applyBorder="1" applyAlignment="1">
      <alignment horizontal="right" vertical="center" shrinkToFit="1"/>
    </xf>
    <xf numFmtId="0" fontId="2" fillId="2" borderId="33"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18" xfId="0" applyFont="1" applyFill="1" applyBorder="1" applyAlignment="1" applyProtection="1">
      <alignment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lignment horizontal="right" vertical="center"/>
    </xf>
    <xf numFmtId="0" fontId="2" fillId="2" borderId="0" xfId="0" applyFont="1" applyFill="1" applyAlignment="1">
      <alignment horizontal="right" vertical="center"/>
    </xf>
    <xf numFmtId="0" fontId="2" fillId="2" borderId="5"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26" xfId="0" applyFont="1" applyFill="1" applyBorder="1" applyAlignment="1">
      <alignment horizontal="right" vertical="center"/>
    </xf>
  </cellXfs>
  <cellStyles count="3">
    <cellStyle name="Accent2" xfId="2" builtinId="33"/>
    <cellStyle name="Hyperlink" xfId="1" builtinId="8"/>
    <cellStyle name="Normal" xfId="0" builtinId="0"/>
  </cellStyles>
  <dxfs count="13">
    <dxf>
      <font>
        <color theme="0"/>
      </font>
      <fill>
        <patternFill>
          <bgColor theme="0"/>
        </patternFill>
      </fill>
      <border>
        <left/>
      </border>
    </dxf>
    <dxf>
      <fill>
        <gradientFill degree="90">
          <stop position="0">
            <color theme="0"/>
          </stop>
          <stop position="0.5">
            <color rgb="FFFFFFCC"/>
          </stop>
          <stop position="1">
            <color theme="0"/>
          </stop>
        </gradientFill>
      </fill>
    </dxf>
    <dxf>
      <fill>
        <patternFill patternType="solid">
          <bgColor theme="0"/>
        </pattern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
      <font>
        <color theme="0"/>
      </font>
      <fill>
        <patternFill>
          <bgColor theme="0"/>
        </patternFill>
      </fill>
    </dxf>
    <dxf>
      <font>
        <color theme="0"/>
      </font>
      <fill>
        <patternFill>
          <bgColor theme="0"/>
        </patternFill>
      </fill>
      <border>
        <bottom/>
      </border>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97760</xdr:colOff>
      <xdr:row>0</xdr:row>
      <xdr:rowOff>10050</xdr:rowOff>
    </xdr:from>
    <xdr:to>
      <xdr:col>1</xdr:col>
      <xdr:colOff>625385</xdr:colOff>
      <xdr:row>3</xdr:row>
      <xdr:rowOff>172403</xdr:rowOff>
    </xdr:to>
    <xdr:pic>
      <xdr:nvPicPr>
        <xdr:cNvPr id="2" name="Image 233">
          <a:extLst>
            <a:ext uri="{FF2B5EF4-FFF2-40B4-BE49-F238E27FC236}">
              <a16:creationId xmlns:a16="http://schemas.microsoft.com/office/drawing/2014/main" id="{1429F196-5267-A2EE-A096-276FA45840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7760" y="10050"/>
          <a:ext cx="1227200" cy="715682"/>
        </a:xfrm>
        <a:prstGeom prst="rect">
          <a:avLst/>
        </a:prstGeom>
      </xdr:spPr>
    </xdr:pic>
    <xdr:clientData/>
  </xdr:twoCellAnchor>
  <xdr:twoCellAnchor editAs="oneCell">
    <xdr:from>
      <xdr:col>7</xdr:col>
      <xdr:colOff>131289</xdr:colOff>
      <xdr:row>0</xdr:row>
      <xdr:rowOff>21565</xdr:rowOff>
    </xdr:from>
    <xdr:to>
      <xdr:col>9</xdr:col>
      <xdr:colOff>438964</xdr:colOff>
      <xdr:row>1</xdr:row>
      <xdr:rowOff>168201</xdr:rowOff>
    </xdr:to>
    <xdr:pic>
      <xdr:nvPicPr>
        <xdr:cNvPr id="5" name="Picture 4">
          <a:extLst>
            <a:ext uri="{FF2B5EF4-FFF2-40B4-BE49-F238E27FC236}">
              <a16:creationId xmlns:a16="http://schemas.microsoft.com/office/drawing/2014/main" id="{B852090E-6038-3CEA-A305-E2D3B72057E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45138" y="21565"/>
          <a:ext cx="1363980" cy="31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147482</xdr:colOff>
      <xdr:row>2</xdr:row>
      <xdr:rowOff>1269</xdr:rowOff>
    </xdr:from>
    <xdr:to>
      <xdr:col>9</xdr:col>
      <xdr:colOff>399912</xdr:colOff>
      <xdr:row>4</xdr:row>
      <xdr:rowOff>20617</xdr:rowOff>
    </xdr:to>
    <xdr:pic>
      <xdr:nvPicPr>
        <xdr:cNvPr id="6" name="Picture 5" descr="CSNRI Composites - Critica Infrastructure">
          <a:extLst>
            <a:ext uri="{FF2B5EF4-FFF2-40B4-BE49-F238E27FC236}">
              <a16:creationId xmlns:a16="http://schemas.microsoft.com/office/drawing/2014/main" id="{95CAC8B6-3F43-EF9A-1B37-64C8AAD2834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61331" y="360703"/>
          <a:ext cx="1331595" cy="363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7"/>
  <sheetViews>
    <sheetView tabSelected="1" zoomScaleNormal="100" zoomScaleSheetLayoutView="90" workbookViewId="0">
      <selection activeCell="Q18" sqref="Q18"/>
    </sheetView>
  </sheetViews>
  <sheetFormatPr defaultColWidth="8.85546875" defaultRowHeight="15" x14ac:dyDescent="0.25"/>
  <cols>
    <col min="1" max="2" width="10.42578125" style="10" customWidth="1"/>
    <col min="3" max="5" width="7.85546875" style="10" customWidth="1"/>
    <col min="6" max="7" width="10.42578125" style="10" customWidth="1"/>
    <col min="8" max="10" width="7.85546875" style="10" customWidth="1"/>
    <col min="11" max="11" width="33.42578125" style="10" hidden="1" customWidth="1"/>
    <col min="12" max="12" width="56.140625" style="10" customWidth="1"/>
    <col min="13" max="16384" width="8.85546875" style="10"/>
  </cols>
  <sheetData>
    <row r="1" spans="1:12" ht="14.45" customHeight="1" x14ac:dyDescent="0.25">
      <c r="A1" s="134"/>
      <c r="B1" s="135"/>
      <c r="C1" s="81" t="s">
        <v>71</v>
      </c>
      <c r="D1" s="82"/>
      <c r="E1" s="82"/>
      <c r="F1" s="82"/>
      <c r="G1" s="83"/>
      <c r="H1" s="24"/>
      <c r="I1" s="24"/>
      <c r="J1" s="25"/>
      <c r="L1" s="37" t="s">
        <v>87</v>
      </c>
    </row>
    <row r="2" spans="1:12" ht="14.45" customHeight="1" x14ac:dyDescent="0.25">
      <c r="A2" s="136"/>
      <c r="B2" s="137"/>
      <c r="C2" s="84"/>
      <c r="D2" s="85"/>
      <c r="E2" s="85"/>
      <c r="F2" s="85"/>
      <c r="G2" s="86"/>
      <c r="H2" s="26"/>
      <c r="I2" s="26"/>
      <c r="J2" s="27"/>
      <c r="L2" s="38"/>
    </row>
    <row r="3" spans="1:12" ht="14.45" customHeight="1" x14ac:dyDescent="0.25">
      <c r="A3" s="136"/>
      <c r="B3" s="137"/>
      <c r="C3" s="44" t="s">
        <v>82</v>
      </c>
      <c r="D3" s="45"/>
      <c r="E3" s="45"/>
      <c r="F3" s="45"/>
      <c r="G3" s="46"/>
      <c r="H3" s="26"/>
      <c r="I3" s="26"/>
      <c r="J3" s="27"/>
      <c r="L3" s="38"/>
    </row>
    <row r="4" spans="1:12" ht="14.45" customHeight="1" x14ac:dyDescent="0.25">
      <c r="A4" s="138"/>
      <c r="B4" s="139"/>
      <c r="C4" s="47"/>
      <c r="D4" s="48"/>
      <c r="E4" s="48"/>
      <c r="F4" s="48"/>
      <c r="G4" s="49"/>
      <c r="H4" s="28"/>
      <c r="I4" s="28"/>
      <c r="J4" s="29"/>
      <c r="L4" s="38"/>
    </row>
    <row r="5" spans="1:12" ht="14.45" customHeight="1" x14ac:dyDescent="0.25">
      <c r="A5" s="43" t="s">
        <v>40</v>
      </c>
      <c r="B5" s="43"/>
      <c r="C5" s="43"/>
      <c r="D5" s="43"/>
      <c r="E5" s="43"/>
      <c r="F5" s="43"/>
      <c r="G5" s="43"/>
      <c r="H5" s="43"/>
      <c r="I5" s="43"/>
      <c r="J5" s="43"/>
      <c r="L5" s="38"/>
    </row>
    <row r="6" spans="1:12" ht="14.45" customHeight="1" x14ac:dyDescent="0.25">
      <c r="A6" s="64" t="s">
        <v>38</v>
      </c>
      <c r="B6" s="65"/>
      <c r="C6" s="123"/>
      <c r="D6" s="124"/>
      <c r="E6" s="125"/>
      <c r="F6" s="126" t="s">
        <v>39</v>
      </c>
      <c r="G6" s="126"/>
      <c r="H6" s="127"/>
      <c r="I6" s="127"/>
      <c r="J6" s="127"/>
      <c r="L6" s="38"/>
    </row>
    <row r="7" spans="1:12" ht="14.45" customHeight="1" x14ac:dyDescent="0.25">
      <c r="A7" s="75" t="s">
        <v>85</v>
      </c>
      <c r="B7" s="76"/>
      <c r="C7" s="131"/>
      <c r="D7" s="132"/>
      <c r="E7" s="133"/>
      <c r="F7" s="108" t="s">
        <v>43</v>
      </c>
      <c r="G7" s="108"/>
      <c r="H7" s="140"/>
      <c r="I7" s="141"/>
      <c r="J7" s="142"/>
      <c r="L7" s="38"/>
    </row>
    <row r="8" spans="1:12" ht="14.45" customHeight="1" x14ac:dyDescent="0.25">
      <c r="A8" s="94" t="s">
        <v>47</v>
      </c>
      <c r="B8" s="94"/>
      <c r="C8" s="70"/>
      <c r="D8" s="71"/>
      <c r="E8" s="72"/>
      <c r="F8" s="106"/>
      <c r="G8" s="107"/>
      <c r="H8" s="107"/>
      <c r="I8" s="107"/>
      <c r="J8" s="107"/>
      <c r="K8" s="10" t="s">
        <v>20</v>
      </c>
      <c r="L8" s="38"/>
    </row>
    <row r="9" spans="1:12" ht="14.45" customHeight="1" x14ac:dyDescent="0.25">
      <c r="A9" s="126" t="s">
        <v>16</v>
      </c>
      <c r="B9" s="126"/>
      <c r="C9" s="123"/>
      <c r="D9" s="124"/>
      <c r="E9" s="125"/>
      <c r="F9" s="126" t="s">
        <v>7</v>
      </c>
      <c r="G9" s="126"/>
      <c r="H9" s="120"/>
      <c r="I9" s="121"/>
      <c r="J9" s="122"/>
      <c r="K9" s="10" t="s">
        <v>21</v>
      </c>
      <c r="L9" s="38"/>
    </row>
    <row r="10" spans="1:12" ht="14.45" customHeight="1" x14ac:dyDescent="0.25">
      <c r="A10" s="108" t="s">
        <v>0</v>
      </c>
      <c r="B10" s="108"/>
      <c r="C10" s="128"/>
      <c r="D10" s="129"/>
      <c r="E10" s="130"/>
      <c r="F10" s="108" t="s">
        <v>50</v>
      </c>
      <c r="G10" s="108"/>
      <c r="H10" s="177"/>
      <c r="I10" s="178"/>
      <c r="J10" s="183"/>
      <c r="K10" s="10" t="s">
        <v>22</v>
      </c>
      <c r="L10" s="38"/>
    </row>
    <row r="11" spans="1:12" ht="14.45" customHeight="1" x14ac:dyDescent="0.25">
      <c r="A11" s="94" t="s">
        <v>1</v>
      </c>
      <c r="B11" s="94"/>
      <c r="C11" s="148"/>
      <c r="D11" s="149"/>
      <c r="E11" s="150"/>
      <c r="F11" s="94" t="s">
        <v>51</v>
      </c>
      <c r="G11" s="94"/>
      <c r="H11" s="55"/>
      <c r="I11" s="189"/>
      <c r="J11" s="56"/>
      <c r="K11" s="10" t="s">
        <v>23</v>
      </c>
      <c r="L11" s="38"/>
    </row>
    <row r="12" spans="1:12" ht="14.45" customHeight="1" x14ac:dyDescent="0.25">
      <c r="A12" s="108" t="s">
        <v>49</v>
      </c>
      <c r="B12" s="108"/>
      <c r="C12" s="87"/>
      <c r="D12" s="87"/>
      <c r="E12" s="87"/>
      <c r="F12" s="75" t="s">
        <v>45</v>
      </c>
      <c r="G12" s="76"/>
      <c r="H12" s="91"/>
      <c r="I12" s="92"/>
      <c r="J12" s="93"/>
      <c r="K12" s="10" t="s">
        <v>24</v>
      </c>
      <c r="L12" s="38"/>
    </row>
    <row r="13" spans="1:12" ht="14.45" customHeight="1" x14ac:dyDescent="0.25">
      <c r="A13" s="108" t="s">
        <v>48</v>
      </c>
      <c r="B13" s="108"/>
      <c r="C13" s="95"/>
      <c r="D13" s="95"/>
      <c r="E13" s="95"/>
      <c r="F13" s="75" t="s">
        <v>46</v>
      </c>
      <c r="G13" s="76"/>
      <c r="H13" s="88"/>
      <c r="I13" s="89"/>
      <c r="J13" s="90"/>
      <c r="K13" s="10" t="s">
        <v>25</v>
      </c>
      <c r="L13" s="38"/>
    </row>
    <row r="14" spans="1:12" ht="14.45" customHeight="1" x14ac:dyDescent="0.25">
      <c r="A14" s="43" t="s">
        <v>17</v>
      </c>
      <c r="B14" s="43"/>
      <c r="C14" s="43"/>
      <c r="D14" s="43"/>
      <c r="E14" s="43"/>
      <c r="F14" s="43"/>
      <c r="G14" s="43"/>
      <c r="H14" s="43"/>
      <c r="I14" s="43"/>
      <c r="J14" s="43"/>
      <c r="K14" s="10" t="s">
        <v>26</v>
      </c>
      <c r="L14" s="38"/>
    </row>
    <row r="15" spans="1:12" ht="14.45" customHeight="1" x14ac:dyDescent="0.25">
      <c r="A15" s="108" t="s">
        <v>2</v>
      </c>
      <c r="B15" s="108"/>
      <c r="C15" s="177"/>
      <c r="D15" s="178"/>
      <c r="E15" s="183"/>
      <c r="F15" s="190" t="s">
        <v>18</v>
      </c>
      <c r="G15" s="190"/>
      <c r="H15" s="151"/>
      <c r="I15" s="152"/>
      <c r="J15" s="153"/>
      <c r="K15" s="10" t="s">
        <v>27</v>
      </c>
      <c r="L15" s="38"/>
    </row>
    <row r="16" spans="1:12" ht="14.45" customHeight="1" x14ac:dyDescent="0.25">
      <c r="A16" s="108" t="s">
        <v>12</v>
      </c>
      <c r="B16" s="108"/>
      <c r="C16" s="174"/>
      <c r="D16" s="175"/>
      <c r="E16" s="176"/>
      <c r="F16" s="143" t="s">
        <v>3</v>
      </c>
      <c r="G16" s="143"/>
      <c r="H16" s="174"/>
      <c r="I16" s="175"/>
      <c r="J16" s="176"/>
      <c r="K16" s="10" t="s">
        <v>28</v>
      </c>
    </row>
    <row r="17" spans="1:11" ht="14.45" customHeight="1" x14ac:dyDescent="0.25">
      <c r="A17" s="108" t="str">
        <f>IF(OR(H16="Multiple",H16="Tee"),"Base Pipe Diameter",IF(H16="Reducer","Larger Pipe Diameter","Nominal Pipe Size"))</f>
        <v>Nominal Pipe Size</v>
      </c>
      <c r="B17" s="108"/>
      <c r="C17" s="100"/>
      <c r="D17" s="101"/>
      <c r="E17" s="1" t="str">
        <f>IF(H7="metric","mm","inches")</f>
        <v>inches</v>
      </c>
      <c r="F17" s="143" t="s">
        <v>19</v>
      </c>
      <c r="G17" s="143"/>
      <c r="H17" s="112"/>
      <c r="I17" s="113"/>
      <c r="J17" s="173"/>
      <c r="K17" s="10" t="s">
        <v>29</v>
      </c>
    </row>
    <row r="18" spans="1:11" ht="14.45" customHeight="1" x14ac:dyDescent="0.25">
      <c r="A18" s="108" t="s">
        <v>8</v>
      </c>
      <c r="B18" s="108"/>
      <c r="C18" s="100"/>
      <c r="D18" s="101"/>
      <c r="E18" s="1" t="str">
        <f>IF(LEFT(H7,1)="M","mm","inches")</f>
        <v>inches</v>
      </c>
      <c r="F18" s="143" t="str">
        <f>IF(LEFT(H16,4)="Bend","Degree of Bend",IF(H16="Reducer","Length of Reducer",""))</f>
        <v/>
      </c>
      <c r="G18" s="143"/>
      <c r="H18" s="177"/>
      <c r="I18" s="178"/>
      <c r="J18" s="1" t="str">
        <f>IF(LEFT(H16,4)="Bend","degrees",IF(F18="","",E18))</f>
        <v/>
      </c>
      <c r="K18" s="10" t="s">
        <v>30</v>
      </c>
    </row>
    <row r="19" spans="1:11" ht="14.45" customHeight="1" x14ac:dyDescent="0.25">
      <c r="A19" s="108" t="s">
        <v>35</v>
      </c>
      <c r="B19" s="108"/>
      <c r="C19" s="186"/>
      <c r="D19" s="187"/>
      <c r="E19" s="188"/>
      <c r="F19" s="143" t="str">
        <f>IF(H16="Tee", "Branch Pipe Diameter", IF(H16="Flange","Flange Diameter",IF(H16="Reducer","Smaller Pipe Diameter",IF(LEFT(H16,4)="Bend","Radius Type",""))))</f>
        <v/>
      </c>
      <c r="G19" s="143"/>
      <c r="H19" s="177"/>
      <c r="I19" s="178"/>
      <c r="J19" s="1" t="str">
        <f>IF(OR(H16="Flange",H16="Reducer"),IF(H7="metric","mm","inches"),IF(F20="","",E18))</f>
        <v/>
      </c>
      <c r="K19" s="10" t="s">
        <v>31</v>
      </c>
    </row>
    <row r="20" spans="1:11" ht="14.45" customHeight="1" thickBot="1" x14ac:dyDescent="0.3">
      <c r="A20" s="166" t="s">
        <v>72</v>
      </c>
      <c r="B20" s="170"/>
      <c r="C20" s="171"/>
      <c r="D20" s="172"/>
      <c r="E20" s="179"/>
      <c r="F20" s="184" t="str">
        <f>IF(H16="Tee","Branch Pipe Thickness",IF(H16="Flange","Flange Thickness",IF(H16="Reducer","Nom. Wall Thickness","")))</f>
        <v/>
      </c>
      <c r="G20" s="184"/>
      <c r="H20" s="171"/>
      <c r="I20" s="172"/>
      <c r="J20" s="2" t="str">
        <f>IF(F20="","",E18)</f>
        <v/>
      </c>
      <c r="K20" s="10" t="s">
        <v>32</v>
      </c>
    </row>
    <row r="21" spans="1:11" ht="14.45" customHeight="1" thickTop="1" x14ac:dyDescent="0.25">
      <c r="A21" s="108" t="s">
        <v>4</v>
      </c>
      <c r="B21" s="108"/>
      <c r="C21" s="104"/>
      <c r="D21" s="105"/>
      <c r="E21" s="3" t="str">
        <f>IF(LEFT(H7,1)="M","MPa","psi")</f>
        <v>psi</v>
      </c>
      <c r="F21" s="143" t="s">
        <v>6</v>
      </c>
      <c r="G21" s="143"/>
      <c r="H21" s="143"/>
      <c r="I21" s="35"/>
      <c r="J21" s="4" t="str">
        <f>IF(LEFT(H7,1)="M","°C","°F")</f>
        <v>°F</v>
      </c>
      <c r="K21" s="10" t="s">
        <v>33</v>
      </c>
    </row>
    <row r="22" spans="1:11" ht="14.45" customHeight="1" x14ac:dyDescent="0.25">
      <c r="A22" s="108" t="s">
        <v>5</v>
      </c>
      <c r="B22" s="108"/>
      <c r="C22" s="100"/>
      <c r="D22" s="101"/>
      <c r="E22" s="1" t="str">
        <f>E21</f>
        <v>psi</v>
      </c>
      <c r="F22" s="98" t="s">
        <v>44</v>
      </c>
      <c r="G22" s="185"/>
      <c r="H22" s="99"/>
      <c r="I22" s="34"/>
      <c r="J22" s="5" t="str">
        <f>J21</f>
        <v>°F</v>
      </c>
      <c r="K22" s="10" t="s">
        <v>34</v>
      </c>
    </row>
    <row r="23" spans="1:11" ht="14.45" customHeight="1" x14ac:dyDescent="0.25">
      <c r="A23" s="94" t="s">
        <v>86</v>
      </c>
      <c r="B23" s="94"/>
      <c r="C23" s="102"/>
      <c r="D23" s="103"/>
      <c r="E23" s="6" t="str">
        <f>E21</f>
        <v>psi</v>
      </c>
      <c r="F23" s="143" t="s">
        <v>14</v>
      </c>
      <c r="G23" s="143"/>
      <c r="H23" s="143"/>
      <c r="I23" s="34"/>
      <c r="J23" s="5" t="str">
        <f>J21</f>
        <v>°F</v>
      </c>
    </row>
    <row r="24" spans="1:11" ht="14.45" customHeight="1" x14ac:dyDescent="0.25">
      <c r="A24" s="108" t="s">
        <v>81</v>
      </c>
      <c r="B24" s="75"/>
      <c r="C24" s="180"/>
      <c r="D24" s="181"/>
      <c r="E24" s="182"/>
      <c r="F24" s="143" t="s">
        <v>15</v>
      </c>
      <c r="G24" s="143"/>
      <c r="H24" s="143"/>
      <c r="I24" s="36"/>
      <c r="J24" s="7" t="str">
        <f>J21</f>
        <v>°F</v>
      </c>
    </row>
    <row r="25" spans="1:11" ht="14.45" customHeight="1" x14ac:dyDescent="0.25">
      <c r="A25" s="108" t="s">
        <v>70</v>
      </c>
      <c r="B25" s="108"/>
      <c r="C25" s="50"/>
      <c r="D25" s="51"/>
      <c r="E25" s="51"/>
      <c r="F25" s="51"/>
      <c r="G25" s="51"/>
      <c r="H25" s="51"/>
      <c r="I25" s="51"/>
      <c r="J25" s="52"/>
    </row>
    <row r="26" spans="1:11" ht="14.45" customHeight="1" x14ac:dyDescent="0.25">
      <c r="A26" s="163" t="s">
        <v>52</v>
      </c>
      <c r="B26" s="164"/>
      <c r="C26" s="164"/>
      <c r="D26" s="164"/>
      <c r="E26" s="165"/>
      <c r="F26" s="163" t="s">
        <v>53</v>
      </c>
      <c r="G26" s="164"/>
      <c r="H26" s="164"/>
      <c r="I26" s="164"/>
      <c r="J26" s="165"/>
    </row>
    <row r="27" spans="1:11" ht="14.45" customHeight="1" x14ac:dyDescent="0.25">
      <c r="A27" s="126" t="s">
        <v>54</v>
      </c>
      <c r="B27" s="126"/>
      <c r="C27" s="120"/>
      <c r="D27" s="121"/>
      <c r="E27" s="122"/>
      <c r="F27" s="96" t="s">
        <v>54</v>
      </c>
      <c r="G27" s="97"/>
      <c r="H27" s="120"/>
      <c r="I27" s="121"/>
      <c r="J27" s="122"/>
    </row>
    <row r="28" spans="1:11" ht="14.45" customHeight="1" x14ac:dyDescent="0.25">
      <c r="A28" s="108" t="s">
        <v>55</v>
      </c>
      <c r="B28" s="108"/>
      <c r="C28" s="100"/>
      <c r="D28" s="101"/>
      <c r="E28" s="1" t="str">
        <f>IF(LEFT(H7,1)="M","mm","inches")</f>
        <v>inches</v>
      </c>
      <c r="F28" s="98" t="str">
        <f>IF(RIGHT(H27,4)="Hole","Hole Diameter",IF(RIGHT(H27,4)="Slot","Axial Slot Length",""))</f>
        <v/>
      </c>
      <c r="G28" s="99"/>
      <c r="H28" s="112"/>
      <c r="I28" s="113"/>
      <c r="J28" s="1" t="str">
        <f>IF(F28="","",IF(H7="metric","mm","inches"))</f>
        <v/>
      </c>
      <c r="K28" s="10" t="s">
        <v>73</v>
      </c>
    </row>
    <row r="29" spans="1:11" ht="14.45" customHeight="1" x14ac:dyDescent="0.25">
      <c r="A29" s="108" t="s">
        <v>56</v>
      </c>
      <c r="B29" s="108"/>
      <c r="C29" s="100"/>
      <c r="D29" s="101"/>
      <c r="E29" s="1" t="str">
        <f>IF(LEFT(H7,1)="M","mm","inches")</f>
        <v>inches</v>
      </c>
      <c r="F29" s="79" t="str">
        <f>IF(RIGHT(H27,4)="Slot","Hoop Slot Length","")</f>
        <v/>
      </c>
      <c r="G29" s="80"/>
      <c r="H29" s="114"/>
      <c r="I29" s="115"/>
      <c r="J29" s="6" t="str">
        <f>IF(F29="","",IF(H7="metric","mm","inches"))</f>
        <v/>
      </c>
      <c r="K29" s="10" t="s">
        <v>74</v>
      </c>
    </row>
    <row r="30" spans="1:11" ht="14.45" customHeight="1" x14ac:dyDescent="0.25">
      <c r="A30" s="68" t="s">
        <v>57</v>
      </c>
      <c r="B30" s="69"/>
      <c r="C30" s="102"/>
      <c r="D30" s="103"/>
      <c r="E30" s="6" t="str">
        <f>IF(LEFT(H7,1)="M","mm","inches")</f>
        <v>inches</v>
      </c>
      <c r="F30" s="98" t="s">
        <v>37</v>
      </c>
      <c r="G30" s="185"/>
      <c r="H30" s="109"/>
      <c r="I30" s="110"/>
      <c r="J30" s="111"/>
      <c r="K30" s="10" t="s">
        <v>75</v>
      </c>
    </row>
    <row r="31" spans="1:11" ht="14.45" customHeight="1" thickBot="1" x14ac:dyDescent="0.3">
      <c r="A31" s="166" t="s">
        <v>36</v>
      </c>
      <c r="B31" s="167"/>
      <c r="C31" s="168"/>
      <c r="D31" s="169"/>
      <c r="E31" s="8" t="str">
        <f>IF(LEFT(H7,1)="M","mm/yr","in/yr")</f>
        <v>in/yr</v>
      </c>
      <c r="F31" s="116" t="s">
        <v>58</v>
      </c>
      <c r="G31" s="117"/>
      <c r="H31" s="118"/>
      <c r="I31" s="119"/>
      <c r="J31" s="2" t="str">
        <f>IF(LEFT(H7,1)="M","mm","inches")</f>
        <v>inches</v>
      </c>
      <c r="K31" s="10" t="s">
        <v>76</v>
      </c>
    </row>
    <row r="32" spans="1:11" ht="14.45" customHeight="1" thickTop="1" x14ac:dyDescent="0.25">
      <c r="A32" s="39" t="s">
        <v>59</v>
      </c>
      <c r="B32" s="40"/>
      <c r="C32" s="144"/>
      <c r="D32" s="144"/>
      <c r="E32" s="144"/>
      <c r="F32" s="144"/>
      <c r="G32" s="144"/>
      <c r="H32" s="144"/>
      <c r="I32" s="144"/>
      <c r="J32" s="145"/>
      <c r="K32" s="10" t="s">
        <v>77</v>
      </c>
    </row>
    <row r="33" spans="1:11" ht="14.45" customHeight="1" x14ac:dyDescent="0.25">
      <c r="A33" s="41"/>
      <c r="B33" s="42"/>
      <c r="C33" s="146"/>
      <c r="D33" s="146"/>
      <c r="E33" s="146"/>
      <c r="F33" s="146"/>
      <c r="G33" s="146"/>
      <c r="H33" s="146"/>
      <c r="I33" s="146"/>
      <c r="J33" s="147"/>
      <c r="K33" s="10" t="s">
        <v>78</v>
      </c>
    </row>
    <row r="34" spans="1:11" ht="14.45" customHeight="1" x14ac:dyDescent="0.25">
      <c r="A34" s="43" t="s">
        <v>63</v>
      </c>
      <c r="B34" s="43"/>
      <c r="C34" s="43"/>
      <c r="D34" s="43"/>
      <c r="E34" s="43"/>
      <c r="F34" s="43"/>
      <c r="G34" s="43"/>
      <c r="H34" s="43"/>
      <c r="I34" s="43"/>
      <c r="J34" s="43"/>
      <c r="K34" s="10" t="s">
        <v>79</v>
      </c>
    </row>
    <row r="35" spans="1:11" ht="14.45" customHeight="1" x14ac:dyDescent="0.25">
      <c r="A35" s="126" t="s">
        <v>61</v>
      </c>
      <c r="B35" s="126"/>
      <c r="C35" s="120"/>
      <c r="D35" s="121"/>
      <c r="E35" s="122"/>
      <c r="F35" s="64" t="s">
        <v>83</v>
      </c>
      <c r="G35" s="65"/>
      <c r="H35" s="66"/>
      <c r="I35" s="67"/>
      <c r="J35" s="9" t="str">
        <f>IF(H7="metric","mm","inches")</f>
        <v>inches</v>
      </c>
      <c r="K35" s="10" t="s">
        <v>80</v>
      </c>
    </row>
    <row r="36" spans="1:11" ht="14.45" customHeight="1" x14ac:dyDescent="0.25">
      <c r="A36" s="108" t="s">
        <v>60</v>
      </c>
      <c r="B36" s="108"/>
      <c r="C36" s="154"/>
      <c r="D36" s="155"/>
      <c r="E36" s="156"/>
      <c r="F36" s="75" t="s">
        <v>9</v>
      </c>
      <c r="G36" s="76"/>
      <c r="H36" s="77"/>
      <c r="I36" s="78"/>
      <c r="J36" s="1" t="str">
        <f>IF(H7="metric","mm","inches")</f>
        <v>inches</v>
      </c>
    </row>
    <row r="37" spans="1:11" ht="14.45" customHeight="1" x14ac:dyDescent="0.25">
      <c r="A37" s="75" t="s">
        <v>62</v>
      </c>
      <c r="B37" s="76"/>
      <c r="C37" s="157"/>
      <c r="D37" s="158"/>
      <c r="E37" s="159"/>
      <c r="F37" s="75" t="s">
        <v>10</v>
      </c>
      <c r="G37" s="76"/>
      <c r="H37" s="77"/>
      <c r="I37" s="78"/>
      <c r="J37" s="1" t="str">
        <f>IF(H7="metric","mm","inches")</f>
        <v>inches</v>
      </c>
    </row>
    <row r="38" spans="1:11" ht="14.45" customHeight="1" x14ac:dyDescent="0.25">
      <c r="A38" s="68"/>
      <c r="B38" s="69"/>
      <c r="C38" s="160"/>
      <c r="D38" s="161"/>
      <c r="E38" s="162"/>
      <c r="F38" s="94" t="s">
        <v>41</v>
      </c>
      <c r="G38" s="94"/>
      <c r="H38" s="70"/>
      <c r="I38" s="71"/>
      <c r="J38" s="72"/>
    </row>
    <row r="39" spans="1:11" ht="14.45" customHeight="1" x14ac:dyDescent="0.25">
      <c r="A39" s="108" t="s">
        <v>11</v>
      </c>
      <c r="B39" s="108"/>
      <c r="C39" s="151"/>
      <c r="D39" s="152"/>
      <c r="E39" s="153"/>
      <c r="F39" s="64" t="s">
        <v>42</v>
      </c>
      <c r="G39" s="65"/>
      <c r="H39" s="151"/>
      <c r="I39" s="152"/>
      <c r="J39" s="153"/>
    </row>
    <row r="40" spans="1:11" ht="14.45" customHeight="1" x14ac:dyDescent="0.25">
      <c r="A40" s="94" t="s">
        <v>13</v>
      </c>
      <c r="B40" s="94"/>
      <c r="C40" s="70"/>
      <c r="D40" s="71"/>
      <c r="E40" s="72"/>
      <c r="F40" s="68" t="s">
        <v>69</v>
      </c>
      <c r="G40" s="69"/>
      <c r="H40" s="70"/>
      <c r="I40" s="71"/>
      <c r="J40" s="72"/>
    </row>
    <row r="41" spans="1:11" x14ac:dyDescent="0.25">
      <c r="A41" s="43" t="s">
        <v>65</v>
      </c>
      <c r="B41" s="43"/>
      <c r="C41" s="43"/>
      <c r="D41" s="43"/>
      <c r="E41" s="43"/>
      <c r="F41" s="43"/>
      <c r="G41" s="43"/>
      <c r="H41" s="43"/>
      <c r="I41" s="43"/>
      <c r="J41" s="43"/>
    </row>
    <row r="42" spans="1:11" ht="15.75" thickBot="1" x14ac:dyDescent="0.3">
      <c r="A42" s="30" t="s">
        <v>68</v>
      </c>
      <c r="B42" s="31" t="s">
        <v>64</v>
      </c>
      <c r="C42" s="73" t="s">
        <v>66</v>
      </c>
      <c r="D42" s="74"/>
      <c r="E42" s="33" t="s">
        <v>67</v>
      </c>
      <c r="F42" s="32" t="s">
        <v>68</v>
      </c>
      <c r="G42" s="31" t="s">
        <v>64</v>
      </c>
      <c r="H42" s="73" t="s">
        <v>66</v>
      </c>
      <c r="I42" s="74"/>
      <c r="J42" s="32" t="s">
        <v>67</v>
      </c>
    </row>
    <row r="43" spans="1:11" ht="15.75" thickTop="1" x14ac:dyDescent="0.25">
      <c r="A43" s="11"/>
      <c r="B43" s="12"/>
      <c r="C43" s="57"/>
      <c r="D43" s="58"/>
      <c r="E43" s="13"/>
      <c r="F43" s="14"/>
      <c r="G43" s="12"/>
      <c r="H43" s="57"/>
      <c r="I43" s="58"/>
      <c r="J43" s="12"/>
    </row>
    <row r="44" spans="1:11" x14ac:dyDescent="0.25">
      <c r="A44" s="15"/>
      <c r="B44" s="16"/>
      <c r="C44" s="53"/>
      <c r="D44" s="54"/>
      <c r="E44" s="17"/>
      <c r="F44" s="18"/>
      <c r="G44" s="16"/>
      <c r="H44" s="53"/>
      <c r="I44" s="54"/>
      <c r="J44" s="16"/>
    </row>
    <row r="45" spans="1:11" x14ac:dyDescent="0.25">
      <c r="A45" s="15"/>
      <c r="B45" s="16"/>
      <c r="C45" s="53"/>
      <c r="D45" s="54"/>
      <c r="E45" s="17"/>
      <c r="F45" s="18"/>
      <c r="G45" s="16"/>
      <c r="H45" s="53"/>
      <c r="I45" s="54"/>
      <c r="J45" s="16"/>
    </row>
    <row r="46" spans="1:11" ht="15.75" thickBot="1" x14ac:dyDescent="0.3">
      <c r="A46" s="15"/>
      <c r="B46" s="16"/>
      <c r="C46" s="53"/>
      <c r="D46" s="54"/>
      <c r="E46" s="17"/>
      <c r="F46" s="19"/>
      <c r="G46" s="20"/>
      <c r="H46" s="59"/>
      <c r="I46" s="60"/>
      <c r="J46" s="20"/>
    </row>
    <row r="47" spans="1:11" ht="15.75" thickTop="1" x14ac:dyDescent="0.25">
      <c r="A47" s="21"/>
      <c r="B47" s="22"/>
      <c r="C47" s="55"/>
      <c r="D47" s="56"/>
      <c r="E47" s="23"/>
      <c r="F47" s="61" t="s">
        <v>84</v>
      </c>
      <c r="G47" s="61"/>
      <c r="H47" s="61"/>
      <c r="I47" s="62"/>
      <c r="J47" s="63"/>
    </row>
  </sheetData>
  <mergeCells count="136">
    <mergeCell ref="A39:B39"/>
    <mergeCell ref="C39:E39"/>
    <mergeCell ref="F10:G10"/>
    <mergeCell ref="H10:J10"/>
    <mergeCell ref="F20:G20"/>
    <mergeCell ref="H18:I18"/>
    <mergeCell ref="F22:H22"/>
    <mergeCell ref="A11:B11"/>
    <mergeCell ref="A12:B12"/>
    <mergeCell ref="A14:J14"/>
    <mergeCell ref="C19:E19"/>
    <mergeCell ref="A27:B27"/>
    <mergeCell ref="A28:B28"/>
    <mergeCell ref="A23:B23"/>
    <mergeCell ref="A22:B22"/>
    <mergeCell ref="A21:B21"/>
    <mergeCell ref="A15:B15"/>
    <mergeCell ref="C15:E15"/>
    <mergeCell ref="H11:J11"/>
    <mergeCell ref="F15:G15"/>
    <mergeCell ref="H15:J15"/>
    <mergeCell ref="A24:B24"/>
    <mergeCell ref="F30:G30"/>
    <mergeCell ref="C17:D17"/>
    <mergeCell ref="H45:I45"/>
    <mergeCell ref="H20:I20"/>
    <mergeCell ref="F16:G16"/>
    <mergeCell ref="A25:B25"/>
    <mergeCell ref="F17:G17"/>
    <mergeCell ref="H17:J17"/>
    <mergeCell ref="H16:J16"/>
    <mergeCell ref="A35:B35"/>
    <mergeCell ref="A18:B18"/>
    <mergeCell ref="A16:B16"/>
    <mergeCell ref="C16:E16"/>
    <mergeCell ref="F19:G19"/>
    <mergeCell ref="H19:I19"/>
    <mergeCell ref="C20:E20"/>
    <mergeCell ref="F18:G18"/>
    <mergeCell ref="C27:E27"/>
    <mergeCell ref="F24:H24"/>
    <mergeCell ref="C24:E24"/>
    <mergeCell ref="C40:E40"/>
    <mergeCell ref="F39:G39"/>
    <mergeCell ref="C35:E35"/>
    <mergeCell ref="A29:B29"/>
    <mergeCell ref="F21:H21"/>
    <mergeCell ref="A19:B19"/>
    <mergeCell ref="A1:B4"/>
    <mergeCell ref="H42:I42"/>
    <mergeCell ref="F7:G7"/>
    <mergeCell ref="H7:J7"/>
    <mergeCell ref="A40:B40"/>
    <mergeCell ref="A17:B17"/>
    <mergeCell ref="F23:H23"/>
    <mergeCell ref="A30:B30"/>
    <mergeCell ref="A41:J41"/>
    <mergeCell ref="C32:J33"/>
    <mergeCell ref="F13:G13"/>
    <mergeCell ref="H9:J9"/>
    <mergeCell ref="C11:E11"/>
    <mergeCell ref="H36:I36"/>
    <mergeCell ref="H39:J39"/>
    <mergeCell ref="A36:B36"/>
    <mergeCell ref="C36:E36"/>
    <mergeCell ref="C37:E38"/>
    <mergeCell ref="A37:B38"/>
    <mergeCell ref="A26:E26"/>
    <mergeCell ref="F26:J26"/>
    <mergeCell ref="A31:B31"/>
    <mergeCell ref="C31:D31"/>
    <mergeCell ref="A20:B20"/>
    <mergeCell ref="A6:B6"/>
    <mergeCell ref="C6:E6"/>
    <mergeCell ref="F6:G6"/>
    <mergeCell ref="H6:J6"/>
    <mergeCell ref="A5:J5"/>
    <mergeCell ref="F9:G9"/>
    <mergeCell ref="A10:B10"/>
    <mergeCell ref="A9:B9"/>
    <mergeCell ref="A8:B8"/>
    <mergeCell ref="C10:E10"/>
    <mergeCell ref="C8:E8"/>
    <mergeCell ref="C9:E9"/>
    <mergeCell ref="A7:B7"/>
    <mergeCell ref="C7:E7"/>
    <mergeCell ref="A13:B13"/>
    <mergeCell ref="H30:J30"/>
    <mergeCell ref="H28:I28"/>
    <mergeCell ref="H29:I29"/>
    <mergeCell ref="F31:G31"/>
    <mergeCell ref="H31:I31"/>
    <mergeCell ref="H27:J27"/>
    <mergeCell ref="F38:G38"/>
    <mergeCell ref="H38:J38"/>
    <mergeCell ref="C30:D30"/>
    <mergeCell ref="C29:D29"/>
    <mergeCell ref="C1:G2"/>
    <mergeCell ref="C12:E12"/>
    <mergeCell ref="H13:J13"/>
    <mergeCell ref="H12:J12"/>
    <mergeCell ref="F11:G11"/>
    <mergeCell ref="F12:G12"/>
    <mergeCell ref="C13:E13"/>
    <mergeCell ref="F27:G27"/>
    <mergeCell ref="F28:G28"/>
    <mergeCell ref="C28:D28"/>
    <mergeCell ref="C23:D23"/>
    <mergeCell ref="C22:D22"/>
    <mergeCell ref="C21:D21"/>
    <mergeCell ref="C18:D18"/>
    <mergeCell ref="F8:J8"/>
    <mergeCell ref="L1:L15"/>
    <mergeCell ref="A32:B33"/>
    <mergeCell ref="A34:J34"/>
    <mergeCell ref="C3:G4"/>
    <mergeCell ref="C25:J25"/>
    <mergeCell ref="C46:D46"/>
    <mergeCell ref="C47:D47"/>
    <mergeCell ref="H43:I43"/>
    <mergeCell ref="H44:I44"/>
    <mergeCell ref="H46:I46"/>
    <mergeCell ref="F47:H47"/>
    <mergeCell ref="I47:J47"/>
    <mergeCell ref="F35:G35"/>
    <mergeCell ref="H35:I35"/>
    <mergeCell ref="F40:G40"/>
    <mergeCell ref="H40:J40"/>
    <mergeCell ref="C42:D42"/>
    <mergeCell ref="C43:D43"/>
    <mergeCell ref="C44:D44"/>
    <mergeCell ref="C45:D45"/>
    <mergeCell ref="F36:G36"/>
    <mergeCell ref="F37:G37"/>
    <mergeCell ref="H37:I37"/>
    <mergeCell ref="F29:G29"/>
  </mergeCells>
  <phoneticPr fontId="4" type="noConversion"/>
  <conditionalFormatting sqref="C12:C13">
    <cfRule type="notContainsBlanks" dxfId="12" priority="54">
      <formula>LEN(TRIM(C12))&gt;0</formula>
    </cfRule>
  </conditionalFormatting>
  <conditionalFormatting sqref="C6:E6 H6:J6 C7 C8:E10 H10:H13 C17:C18 C20:D20 C21:C24 I21:I24 C25:D25 C28:C31 H30 C35:C36 H38:J38 C39:E40 H39:H40">
    <cfRule type="containsBlanks" dxfId="11" priority="90">
      <formula>LEN(TRIM(C6))=0</formula>
    </cfRule>
  </conditionalFormatting>
  <conditionalFormatting sqref="C19:E19">
    <cfRule type="containsBlanks" dxfId="10" priority="47">
      <formula>LEN(TRIM(C19))=0</formula>
    </cfRule>
  </conditionalFormatting>
  <conditionalFormatting sqref="C27:E27">
    <cfRule type="containsBlanks" dxfId="9" priority="36">
      <formula>LEN(TRIM(C27))=0</formula>
    </cfRule>
  </conditionalFormatting>
  <conditionalFormatting sqref="F27:J30">
    <cfRule type="expression" dxfId="8" priority="1">
      <formula>NOT($H$9="Type B - Leaking Defect")</formula>
    </cfRule>
  </conditionalFormatting>
  <conditionalFormatting sqref="F27:J31">
    <cfRule type="expression" dxfId="7" priority="3">
      <formula>NOT($H$9="Type B - Leaking Defect")</formula>
    </cfRule>
  </conditionalFormatting>
  <conditionalFormatting sqref="H28:H29 H31">
    <cfRule type="notContainsBlanks" dxfId="6" priority="71">
      <formula>LEN(TRIM(H28))&gt;0</formula>
    </cfRule>
    <cfRule type="expression" dxfId="5" priority="72">
      <formula>NOT($F28="")</formula>
    </cfRule>
  </conditionalFormatting>
  <conditionalFormatting sqref="H35:H37">
    <cfRule type="containsBlanks" dxfId="4" priority="28">
      <formula>LEN(TRIM(H35))=0</formula>
    </cfRule>
  </conditionalFormatting>
  <conditionalFormatting sqref="H7:I7 H9:I9 C11 H15:J15 C15:E16 H16:I16 H17 H27:I27">
    <cfRule type="containsBlanks" dxfId="3" priority="80">
      <formula>LEN(TRIM(C7))=0</formula>
    </cfRule>
  </conditionalFormatting>
  <conditionalFormatting sqref="H18:I20">
    <cfRule type="notContainsBlanks" dxfId="2" priority="50">
      <formula>LEN(TRIM(H18))&gt;0</formula>
    </cfRule>
    <cfRule type="expression" dxfId="1" priority="51">
      <formula>NOT($F18="")</formula>
    </cfRule>
  </conditionalFormatting>
  <conditionalFormatting sqref="H27:J31">
    <cfRule type="expression" dxfId="0" priority="2">
      <formula>NOT($H$9="Type B - Leaking Defect")</formula>
    </cfRule>
  </conditionalFormatting>
  <dataValidations xWindow="76" yWindow="549" count="55">
    <dataValidation type="list" allowBlank="1" promptTitle="Pipe Material" prompt="The material that the pipe itself is composed of." sqref="C15:E15" xr:uid="{00000000-0002-0000-0000-000000000000}">
      <formula1>"(Type Other),Carbon Steel, Stainless Steel (L), Stainless Steel (LN), Ductile Iron, Brass, Aluminum (6061), Titanium (51), Titanium (52), MDPE, HDPE, PVC, FRP, Concrete"</formula1>
    </dataValidation>
    <dataValidation allowBlank="1" showInputMessage="1" showErrorMessage="1" promptTitle="Pipe Material" prompt="The material that the pipe itself is composed of." sqref="A15:B15" xr:uid="{00000000-0002-0000-0000-000001000000}"/>
    <dataValidation type="list" allowBlank="1" showInputMessage="1" sqref="C16:E16" xr:uid="{00000000-0002-0000-0000-000002000000}">
      <formula1>"(Type Other),A53 Grade B, A106 Grade B, API 5L Grade A, API 5L Grade B, API 5L X42, API 5L X46, API 5L X52, API 5L X56, API 5L X60, API 5L X65, API 5L X70, API 5L X80"</formula1>
    </dataValidation>
    <dataValidation allowBlank="1" showInputMessage="1" showErrorMessage="1" promptTitle="Pipe Grade" prompt="The Specified Minimum Yield Strength (SMYS) of the pipe material. Dropdown options are from the API 5L specification (ex: API 5L-X42) has a SMYS of 42,000 psi." sqref="A16:B16" xr:uid="{00000000-0002-0000-0000-000003000000}"/>
    <dataValidation type="list" allowBlank="1" showInputMessage="1" showErrorMessage="1" sqref="E17 J31 J35:J37 E28:E30 J28:J29" xr:uid="{00000000-0002-0000-0000-000004000000}">
      <formula1>"inches, feet, yards, mm, cm, meters"</formula1>
    </dataValidation>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7:B17" xr:uid="{00000000-0002-0000-0000-000005000000}"/>
    <dataValidation allowBlank="1" showInputMessage="1" showErrorMessage="1" promptTitle="Nominal Wall Thickness" prompt="Wall Thickness of the pipe as initially designed. This may be given in measurements, or pipe schedule. " sqref="A18:B18" xr:uid="{00000000-0002-0000-0000-000007000000}"/>
    <dataValidation type="list" allowBlank="1" showInputMessage="1" sqref="E18 J18:J20" xr:uid="{00000000-0002-0000-0000-000008000000}">
      <formula1>"inches, feet, yards, mm, cm, meters"</formula1>
    </dataValidation>
    <dataValidation allowBlank="1" showInputMessage="1" showErrorMessage="1" promptTitle="Component Shape" prompt="Select the shape of the component to be fixed. For multiple components, please fill out individual repair questionnaires." sqref="F16:G16" xr:uid="{00000000-0002-0000-0000-00000C000000}"/>
    <dataValidation type="list" allowBlank="1" promptTitle="Component Type" sqref="H15:J15" xr:uid="{00000000-0002-0000-0000-00000D000000}">
      <formula1>"B31.3 - process piping, B31.4 - liquid and slurry pipelines, B31.8 - gas and distribution pipelines, API 571, CSA-Z662, (Type Other) "</formula1>
    </dataValidation>
    <dataValidation allowBlank="1" showInputMessage="1" showErrorMessage="1" promptTitle="Medium in Line" prompt="What is the liquid or gas flowing through the pipe? ex: Water, Natural Gas, Sulfuric Acid. If multiple, please include percentages" sqref="A25:B25" xr:uid="{00000000-0002-0000-0000-00000E000000}"/>
    <dataValidation allowBlank="1" showInputMessage="1" showErrorMessage="1" promptTitle="Operating Pressure" prompt="The pressure at which the system normally operates at. Average operating pressure." sqref="A21:B21" xr:uid="{00000000-0002-0000-0000-00000F000000}"/>
    <dataValidation allowBlank="1" showInputMessage="1" showErrorMessage="1" promptTitle="Installation Pressure" prompt="The pressure of the pipe during the scheduled installation." sqref="A22:B22" xr:uid="{00000000-0002-0000-0000-000010000000}"/>
    <dataValidation allowBlank="1" showInputMessage="1" showErrorMessage="1" promptTitle="Design Pressure" prompt="The design pressure of the pipe or the system. _x000a__x000a_Optional for Transmission Pipelies." sqref="A23:B23" xr:uid="{00000000-0002-0000-0000-000011000000}"/>
    <dataValidation allowBlank="1" showInputMessage="1" showErrorMessage="1" promptTitle="Operating Temperature" prompt="The temperature of the line during normal operating conditions." sqref="F21:H21" xr:uid="{00000000-0002-0000-0000-000012000000}"/>
    <dataValidation allowBlank="1" showInputMessage="1" showErrorMessage="1" promptTitle="Installation Temperature" prompt="The scheduled temperature of the line during the composite repair._x000a__x000a_If the installation temperature is too low, external heating may be required." sqref="F22:H22" xr:uid="{00000000-0002-0000-0000-000013000000}"/>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3:H23" xr:uid="{00000000-0002-0000-0000-000014000000}"/>
    <dataValidation allowBlank="1" showInputMessage="1" showErrorMessage="1" promptTitle="Defect Length" prompt="Total axial length of defect._x000a__x000a_For dents, what is the length between non affected pipe." sqref="A28:B28 F35" xr:uid="{00000000-0002-0000-0000-000016000000}"/>
    <dataValidation allowBlank="1" showInputMessage="1" showErrorMessage="1" promptTitle="Defect Width" prompt="Length of defect in the hoop direction." sqref="A29:B29" xr:uid="{00000000-0002-0000-0000-000017000000}"/>
    <dataValidation allowBlank="1" showInputMessage="1" showErrorMessage="1" promptTitle="Amount of Wall Loss" prompt="Defect depth due to corrosion or other missing wall loss." sqref="A30:B30" xr:uid="{00000000-0002-0000-0000-000018000000}"/>
    <dataValidation allowBlank="1" showInputMessage="1" showErrorMessage="1" promptTitle="Other Considerations" prompt="Environmental effects (such as acid dripping onto defect area) or installation obstacles_x000a__x000a_Material Concentration - The percent concentration of the different materials running through the line" sqref="A32:B32" xr:uid="{00000000-0002-0000-0000-000019000000}"/>
    <dataValidation allowBlank="1" showInputMessage="1" showErrorMessage="1" promptTitle="Top Coat" prompt="Include enough adhesive / coating to perform a top-coat application after the repair has been installed." sqref="A39:B39" xr:uid="{00000000-0002-0000-0000-00001B000000}"/>
    <dataValidation allowBlank="1" showInputMessage="1" showErrorMessage="1" promptTitle="Training" prompt="Does the installation crew require training?" sqref="A40:B40" xr:uid="{00000000-0002-0000-0000-00001C000000}"/>
    <dataValidation allowBlank="1" showInputMessage="1" showErrorMessage="1" promptTitle="Max Repair Length" prompt="Only use if there is a limiting factor that limits repair length. Ex: repair between two flanges." sqref="F36" xr:uid="{00000000-0002-0000-0000-000020000000}"/>
    <dataValidation allowBlank="1" showInputMessage="1" showErrorMessage="1" promptTitle="Requested Repair Length" prompt="Only use if the requested repair length greatly exceeds defect length. Ex: 2&quot; long pitting but you would like to wrap 8 feet of pipe." sqref="F37" xr:uid="{00000000-0002-0000-0000-000021000000}"/>
    <dataValidation allowBlank="1" showInputMessage="1" showErrorMessage="1" promptTitle="Repair Type" prompt="Is this repair for structural reinforcement or leak containment?" sqref="F9:G9" xr:uid="{00000000-0002-0000-0000-000024000000}"/>
    <dataValidation allowBlank="1" showInputMessage="1" showErrorMessage="1" promptTitle="Design Temperature" prompt="The Minimum temperature that the line is expected to see during the design life of the composite repair." sqref="F24:H24" xr:uid="{00000000-0002-0000-0000-000025000000}"/>
    <dataValidation type="list" allowBlank="1" showErrorMessage="1" sqref="C24:E24" xr:uid="{00000000-0002-0000-0000-000026000000}">
      <formula1>"Yes - Likely to occur, No - Unlikely to occur"</formula1>
    </dataValidation>
    <dataValidation allowBlank="1" showInputMessage="1" showErrorMessage="1" promptTitle="External Impact" prompt="Is external impact of the repair likely to occur? If yes, the minimum layer count will change in accordance with ASME PCC-2 / ISO 24817._x000a__x000a_The default is assumed to be &quot;Yes&quot;" sqref="A24:B24" xr:uid="{00000000-0002-0000-0000-000027000000}"/>
    <dataValidation allowBlank="1" showInputMessage="1" showErrorMessage="1" promptTitle="Defect Location" prompt="Select the relevant location of the defect on non straight pipes_x000a_" sqref="F17:G17" xr:uid="{00000000-0002-0000-0000-000029000000}"/>
    <dataValidation type="list" allowBlank="1" showInputMessage="1" sqref="H11:J11" xr:uid="{00000000-0002-0000-0000-00002B000000}">
      <formula1>"Engineer Stamp (Extra Cost), Full Compliance to Standard, Customization Allowed, Best Effort"</formula1>
    </dataValidation>
    <dataValidation type="list" allowBlank="1" showInputMessage="1" sqref="C19:E19" xr:uid="{00000000-0002-0000-0000-00002D000000}">
      <formula1>"No significant loads, No - Ignore axial loads, Yes - Primary concern, Yes - Signficant but secondary, (Type Other) "</formula1>
    </dataValidation>
    <dataValidation type="list" allowBlank="1" showInputMessage="1" showErrorMessage="1" sqref="E31" xr:uid="{00000000-0002-0000-0000-00002E000000}">
      <formula1>"in/yr, mm/yr"</formula1>
    </dataValidation>
    <dataValidation type="list" allowBlank="1" showInputMessage="1" sqref="C27:E27" xr:uid="{00000000-0002-0000-0000-000030000000}">
      <formula1>"External Corrosion, Internal Corrosion, Mixed Corrosion, Internal Abrasion, Chemical Attack, (Type Other)"</formula1>
    </dataValidation>
    <dataValidation type="list" allowBlank="1" showInputMessage="1" sqref="H30" xr:uid="{00000000-0002-0000-0000-000033000000}">
      <formula1>"Stop-gap to be installed, De-pressurized, Not yet leaking, No plan currently, (Type Other)"</formula1>
    </dataValidation>
    <dataValidation type="list" allowBlank="1" showInputMessage="1" showErrorMessage="1" sqref="H16:J16" xr:uid="{0A029B9F-A611-49EE-BD72-53BE2D507A39}">
      <formula1>"Straight Pipe, Bend - Full, Bend - Custom Length, Tee, Flange, Reducer, Valve, Multiple"</formula1>
    </dataValidation>
    <dataValidation type="list" allowBlank="1" showInputMessage="1" showErrorMessage="1" sqref="I6:J6 H6" xr:uid="{EA95E820-4F34-45E7-B743-39A58DDD0536}">
      <formula1>"Urgent (2-4 hours), Standard (&lt;24 hours), Low (Do when able), Weekend Emergency"</formula1>
    </dataValidation>
    <dataValidation type="list" allowBlank="1" showErrorMessage="1" promptTitle="Repair Type" sqref="H27:J27" xr:uid="{3B757C0B-2915-4A14-8D2E-890CDB9394AF}">
      <formula1>"Leak Repair - Hole, Leak Repair - Slot"</formula1>
    </dataValidation>
    <dataValidation type="list" allowBlank="1" showInputMessage="1" sqref="H7:J7" xr:uid="{9E4D4B2F-A90A-4FD4-84BC-D0A831D6E465}">
      <formula1>"Imperial, Metric, Mixed"</formula1>
    </dataValidation>
    <dataValidation allowBlank="1" showInputMessage="1" showErrorMessage="1" promptTitle="Intended Service Life" prompt="The expected lifetime of the repair._x000a_" sqref="F12:G12" xr:uid="{7247F860-0A18-4259-96AE-316CBC2655FA}"/>
    <dataValidation type="list" allowBlank="1" showInputMessage="1" showErrorMessage="1" sqref="H38:J38" xr:uid="{E5DB0B55-8155-43D7-9959-6AB8F3B28BEA}">
      <formula1>"Yes - provide pictures, No"</formula1>
    </dataValidation>
    <dataValidation allowBlank="1" showInputMessage="1" showErrorMessage="1" promptTitle="Design Life" prompt="The mathematical lifetime of the repair. This value is used to determine the repair's safety factor." sqref="F13:G13" xr:uid="{08A9BC41-ED66-489B-8F80-76D014CFF902}"/>
    <dataValidation type="list" allowBlank="1" showErrorMessage="1" promptTitle="Repair Type" sqref="H9:J9" xr:uid="{5440019E-993F-4ABE-9E25-60C1240F2B22}">
      <formula1>"Type A - Non-Leaking, Type B - Leaking Defect, Discretionary Reinforcement, Impact Protection, Gouge"</formula1>
    </dataValidation>
    <dataValidation type="list" allowBlank="1" showInputMessage="1" sqref="H10:J10" xr:uid="{262E5E00-DC9B-4FAE-9941-B884362AC30B}">
      <formula1>"Custom Design, ASME PCC-2, ISO 24817, (Type Other)"</formula1>
    </dataValidation>
    <dataValidation type="list" allowBlank="1" showInputMessage="1" sqref="H19:I19" xr:uid="{00000000-0002-0000-0000-00002A000000}">
      <formula1>IF(LEFT($H$16,4)="Bend",$K$11:$K$13,"")</formula1>
    </dataValidation>
    <dataValidation type="list" allowBlank="1" showInputMessage="1" showErrorMessage="1" sqref="E21:E23" xr:uid="{00000000-0002-0000-0000-000036000000}">
      <formula1>"psi, ksi, kPa, MPa, GPa, bar, atm"</formula1>
    </dataValidation>
    <dataValidation type="list" allowBlank="1" showInputMessage="1" showErrorMessage="1" sqref="J21:J24" xr:uid="{00000000-0002-0000-0000-000035000000}">
      <formula1>"°F,°C"</formula1>
    </dataValidation>
    <dataValidation type="list" allowBlank="1" showInputMessage="1" sqref="C36:E36" xr:uid="{66ADB416-51A5-47FE-8A06-E52A3CB770F1}">
      <formula1>"Entire surface area, Prepped bands around defect, All except circle around defect"</formula1>
    </dataValidation>
    <dataValidation type="list" allowBlank="1" showInputMessage="1" showErrorMessage="1" sqref="C39:E40" xr:uid="{00000000-0002-0000-0000-000015000000}">
      <formula1>"Yes, No"</formula1>
    </dataValidation>
    <dataValidation type="list" allowBlank="1" showInputMessage="1" sqref="B43:B47 G43:G46" xr:uid="{4FF8E7B2-77C6-484F-8F91-BD72E2BFB481}">
      <formula1>"Straight, Bend, Tee, Reducer, Flange, Nozzle, Valve, Support"</formula1>
    </dataValidation>
    <dataValidation type="list" allowBlank="1" showInputMessage="1" sqref="C35:E35" xr:uid="{B3BF5500-3A66-41F8-8546-4F0BD0975AE8}">
      <formula1>"Media Blasting, Hydro Blasting, Power Tools, Hand Tools, Sand Paper, Solvent Wipe, No Prep"</formula1>
    </dataValidation>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35:B36" xr:uid="{00000000-0002-0000-0000-000009000000}"/>
    <dataValidation type="list" allowBlank="1" sqref="C20:E20" xr:uid="{00000000-0002-0000-0000-000037000000}">
      <formula1>($K$28:$K$35)</formula1>
    </dataValidation>
    <dataValidation type="list" allowBlank="1" showInputMessage="1" sqref="H17" xr:uid="{00000000-0002-0000-0000-000034000000}">
      <formula1>IF(LEFT($H$16,4)="Bend",$K$8:$K$10,IF(H16="Reducer",$K$14:$K$16,IF(H16="Flange",$K$17:$K$19,IF(LEFT(H16,3)="Tee",$K$20:$K$22,""))))</formula1>
    </dataValidation>
    <dataValidation type="custom" allowBlank="1" showInputMessage="1" sqref="C17:D17" xr:uid="{4EDD8BAA-B391-4E66-B544-2017D14A29B2}">
      <formula1>IF($H$7="Imperial", "1.050,1.900,2.375,2.875,3.500,4.000,4.500,5.563,6.625,8.625,10.75,12.75,14,16,18,20,22,24,26,28,30,32,34,36,38,40,42,44,46,48,56,60")</formula1>
    </dataValidation>
  </dataValidations>
  <pageMargins left="0.7" right="0.7" top="0.75" bottom="0.75" header="0.3" footer="0.3"/>
  <pageSetup orientation="portrait" r:id="rId1"/>
  <ignoredErrors>
    <ignoredError sqref="J28"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Digital Input</vt:lpstr>
      <vt:lpstr>'Digital 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Whalen</dc:creator>
  <cp:lastModifiedBy>Charlie Beresford</cp:lastModifiedBy>
  <cp:lastPrinted>2024-03-07T15:14:10Z</cp:lastPrinted>
  <dcterms:created xsi:type="dcterms:W3CDTF">2014-07-17T13:00:13Z</dcterms:created>
  <dcterms:modified xsi:type="dcterms:W3CDTF">2025-07-08T14:30:20Z</dcterms:modified>
</cp:coreProperties>
</file>